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3955" windowHeight="10485"/>
  </bookViews>
  <sheets>
    <sheet name="Compliance Cost" sheetId="1" r:id="rId1"/>
    <sheet name="Graph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15" i="1"/>
  <c r="F19" i="1"/>
  <c r="F21" i="1" s="1"/>
  <c r="F26" i="1"/>
  <c r="F28" i="1"/>
  <c r="F34" i="1" s="1"/>
  <c r="F17" i="1" l="1"/>
  <c r="F36" i="1" s="1"/>
  <c r="F48" i="1" s="1"/>
  <c r="I52" i="1" s="1"/>
  <c r="E34" i="1"/>
  <c r="E36" i="1" s="1"/>
  <c r="E48" i="1" s="1"/>
  <c r="H52" i="1" s="1"/>
  <c r="I50" i="1" l="1"/>
  <c r="I51" i="1"/>
  <c r="I49" i="1"/>
  <c r="H49" i="1"/>
  <c r="H51" i="1"/>
  <c r="H50" i="1"/>
</calcChain>
</file>

<file path=xl/sharedStrings.xml><?xml version="1.0" encoding="utf-8"?>
<sst xmlns="http://schemas.openxmlformats.org/spreadsheetml/2006/main" count="74" uniqueCount="52">
  <si>
    <t>COMPLIANCE COSTS</t>
  </si>
  <si>
    <t>LOANS</t>
  </si>
  <si>
    <t>Purpose</t>
  </si>
  <si>
    <t>Monthly Cost</t>
  </si>
  <si>
    <t>Annual Cost</t>
  </si>
  <si>
    <t>Compliance related to HMPL, HOEP, reg Z APR tolerance, RESPA tolerances, timing of disclosures &amp; HMDA data checks</t>
  </si>
  <si>
    <t>software to maintain HMDA date and upload LAR</t>
  </si>
  <si>
    <t>quarterly compliance membership</t>
  </si>
  <si>
    <t>Loan Policies Manual</t>
  </si>
  <si>
    <t>Community Bank Mgmt Manual</t>
  </si>
  <si>
    <t>compliance resources</t>
  </si>
  <si>
    <t>Personnel Cost</t>
  </si>
  <si>
    <t>borrowers costs if we don't disclose correct costs</t>
  </si>
  <si>
    <t>DEPOSITS</t>
  </si>
  <si>
    <t>GENERAL</t>
  </si>
  <si>
    <t>online training</t>
  </si>
  <si>
    <t>Out of Band Authentication for online banking</t>
  </si>
  <si>
    <t>quarterly user group meetings - 25% compliance</t>
  </si>
  <si>
    <t>600 - 700</t>
  </si>
  <si>
    <t>Information Security Assessment</t>
  </si>
  <si>
    <t>deposit audit</t>
  </si>
  <si>
    <t>Regulatory Services</t>
  </si>
  <si>
    <t>Loan Operations Audit</t>
  </si>
  <si>
    <t>Compliance</t>
  </si>
  <si>
    <t>Mortgage audit</t>
  </si>
  <si>
    <t>Aristotle Tech support</t>
  </si>
  <si>
    <t>Mobile Device Mgmt</t>
  </si>
  <si>
    <t>Information Technology</t>
  </si>
  <si>
    <t>Compliance Advisory Disclosure/     Ad Review</t>
  </si>
  <si>
    <t>Total Direct Compliance Costs</t>
  </si>
  <si>
    <t>Data Processing contract - 10%</t>
  </si>
  <si>
    <t>2006 Fees - 10%</t>
  </si>
  <si>
    <t>Indirect Compliance Costs</t>
  </si>
  <si>
    <t>TOTAL COMPLIANCE COSTS</t>
  </si>
  <si>
    <t>Total Assets 12/31</t>
  </si>
  <si>
    <t>Total Loans 12/31</t>
  </si>
  <si>
    <t>Net Income - 12/31</t>
  </si>
  <si>
    <t>Compliance / Net Income</t>
  </si>
  <si>
    <t>Net Income b/4 Tax &amp; LLR</t>
  </si>
  <si>
    <t>Compliance / Net Income b/4 Tax &amp; Loan Loss Provision</t>
  </si>
  <si>
    <t>Compliance Cost / Assets</t>
  </si>
  <si>
    <t>Compliance Cost / Loans</t>
  </si>
  <si>
    <t>SVP Loan Administration - 30%</t>
  </si>
  <si>
    <t>VP Operations - 10%</t>
  </si>
  <si>
    <t>CFO, COO - 10%</t>
  </si>
  <si>
    <t>Loan Review Manager - 20%</t>
  </si>
  <si>
    <t>Executive Vice President - 30%</t>
  </si>
  <si>
    <t>SVP Audit &amp; Compliance - 100%</t>
  </si>
  <si>
    <t>Compliance Auditor - 100%</t>
  </si>
  <si>
    <t>VP Mortgage Operations Mgr - 20%</t>
  </si>
  <si>
    <t>Company name redacted</t>
  </si>
  <si>
    <t>Enterprise risk management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</si>
</sst>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43" fontId="3" fillId="0" borderId="0" xfId="1" applyFont="1" applyAlignment="1">
      <alignment horizontal="right" wrapText="1"/>
    </xf>
    <xf numFmtId="0" fontId="0" fillId="0" borderId="0" xfId="0" applyFill="1"/>
    <xf numFmtId="43" fontId="0" fillId="0" borderId="3" xfId="1" applyFont="1" applyBorder="1"/>
    <xf numFmtId="43" fontId="0" fillId="0" borderId="2" xfId="1" applyFont="1" applyBorder="1"/>
    <xf numFmtId="0" fontId="0" fillId="0" borderId="4" xfId="0" applyBorder="1"/>
    <xf numFmtId="43" fontId="0" fillId="0" borderId="5" xfId="1" applyFont="1" applyBorder="1"/>
    <xf numFmtId="43" fontId="0" fillId="0" borderId="6" xfId="1" applyFont="1" applyBorder="1"/>
    <xf numFmtId="0" fontId="0" fillId="0" borderId="4" xfId="0" applyFill="1" applyBorder="1" applyAlignment="1">
      <alignment horizontal="left" indent="1"/>
    </xf>
    <xf numFmtId="43" fontId="0" fillId="0" borderId="5" xfId="1" applyFont="1" applyFill="1" applyBorder="1"/>
    <xf numFmtId="43" fontId="0" fillId="0" borderId="6" xfId="1" applyFont="1" applyFill="1" applyBorder="1"/>
    <xf numFmtId="0" fontId="0" fillId="0" borderId="4" xfId="0" applyBorder="1" applyAlignment="1">
      <alignment horizontal="left" indent="1"/>
    </xf>
    <xf numFmtId="0" fontId="0" fillId="0" borderId="1" xfId="0" applyBorder="1" applyAlignment="1">
      <alignment vertical="center"/>
    </xf>
    <xf numFmtId="43" fontId="4" fillId="0" borderId="6" xfId="1" applyFont="1" applyBorder="1"/>
    <xf numFmtId="0" fontId="5" fillId="0" borderId="0" xfId="0" applyFont="1"/>
    <xf numFmtId="0" fontId="4" fillId="0" borderId="4" xfId="0" applyFont="1" applyBorder="1" applyAlignment="1">
      <alignment horizontal="left" indent="1"/>
    </xf>
    <xf numFmtId="43" fontId="4" fillId="0" borderId="5" xfId="1" applyFont="1" applyBorder="1"/>
    <xf numFmtId="0" fontId="4" fillId="0" borderId="0" xfId="0" applyFont="1"/>
    <xf numFmtId="0" fontId="4" fillId="0" borderId="4" xfId="0" applyFont="1" applyBorder="1"/>
    <xf numFmtId="43" fontId="4" fillId="0" borderId="0" xfId="1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4" fillId="0" borderId="5" xfId="0" applyFont="1" applyBorder="1" applyAlignment="1">
      <alignment horizontal="left" indent="1"/>
    </xf>
    <xf numFmtId="0" fontId="0" fillId="0" borderId="5" xfId="0" applyFill="1" applyBorder="1" applyAlignment="1">
      <alignment horizontal="left" wrapText="1" indent="1"/>
    </xf>
    <xf numFmtId="0" fontId="0" fillId="0" borderId="5" xfId="0" applyBorder="1" applyAlignment="1">
      <alignment horizontal="left" indent="1"/>
    </xf>
    <xf numFmtId="0" fontId="0" fillId="0" borderId="4" xfId="0" applyBorder="1" applyAlignment="1">
      <alignment horizontal="left" wrapText="1" indent="1"/>
    </xf>
    <xf numFmtId="43" fontId="0" fillId="0" borderId="0" xfId="1" applyFont="1" applyAlignment="1">
      <alignment horizontal="right" indent="1"/>
    </xf>
    <xf numFmtId="43" fontId="3" fillId="0" borderId="0" xfId="1" applyFont="1" applyAlignment="1">
      <alignment horizontal="right" wrapText="1" indent="1"/>
    </xf>
    <xf numFmtId="10" fontId="4" fillId="0" borderId="5" xfId="2" applyNumberFormat="1" applyFont="1" applyBorder="1"/>
    <xf numFmtId="10" fontId="4" fillId="0" borderId="6" xfId="2" applyNumberFormat="1" applyFont="1" applyBorder="1"/>
    <xf numFmtId="164" fontId="0" fillId="0" borderId="0" xfId="1" applyNumberFormat="1" applyFont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Compliance Costs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52540559898594"/>
          <c:y val="5.5204900496641097E-2"/>
          <c:w val="0.71347083409905898"/>
          <c:h val="0.91042249617934889"/>
        </c:manualLayout>
      </c:layout>
      <c:barChart>
        <c:barDir val="col"/>
        <c:grouping val="clustered"/>
        <c:varyColors val="0"/>
        <c:ser>
          <c:idx val="3"/>
          <c:order val="2"/>
          <c:tx>
            <c:v>Total Assets</c:v>
          </c:tx>
          <c:spPr>
            <a:solidFill>
              <a:schemeClr val="accent1">
                <a:alpha val="8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'Compliance Cost'!$E$49:$F$49</c:f>
              <c:numCache>
                <c:formatCode>_(* #,##0.00_);_(* \(#,##0.00\);_(* "-"??_);_(@_)</c:formatCode>
                <c:ptCount val="2"/>
                <c:pt idx="0">
                  <c:v>109706072.89</c:v>
                </c:pt>
                <c:pt idx="1">
                  <c:v>311883623</c:v>
                </c:pt>
              </c:numCache>
            </c:numRef>
          </c:val>
        </c:ser>
        <c:ser>
          <c:idx val="4"/>
          <c:order val="3"/>
          <c:tx>
            <c:v>Total Loans</c:v>
          </c:tx>
          <c:spPr>
            <a:solidFill>
              <a:srgbClr val="92D050">
                <a:alpha val="85000"/>
              </a:srgb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'Compliance Cost'!$E$50:$F$50</c:f>
              <c:numCache>
                <c:formatCode>_(* #,##0.00_);_(* \(#,##0.00\);_(* "-"??_);_(@_)</c:formatCode>
                <c:ptCount val="2"/>
                <c:pt idx="0">
                  <c:v>91459217</c:v>
                </c:pt>
                <c:pt idx="1">
                  <c:v>246449591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240896"/>
        <c:axId val="70238976"/>
      </c:barChart>
      <c:lineChart>
        <c:grouping val="standard"/>
        <c:varyColors val="0"/>
        <c:ser>
          <c:idx val="0"/>
          <c:order val="0"/>
          <c:tx>
            <c:strRef>
              <c:f>'Compliance Cost'!$J$49</c:f>
              <c:strCache>
                <c:ptCount val="1"/>
                <c:pt idx="0">
                  <c:v>Compliance Cost / Assets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'Compliance Cost'!$E$3:$F$3</c:f>
              <c:numCache>
                <c:formatCode>0_);\(0\)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'Compliance Cost'!$H$49:$I$49</c:f>
              <c:numCache>
                <c:formatCode>0.00%</c:formatCode>
                <c:ptCount val="2"/>
                <c:pt idx="0">
                  <c:v>2.425688870176091E-4</c:v>
                </c:pt>
                <c:pt idx="1">
                  <c:v>1.1099707854810958E-3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'Compliance Cost'!$J$50</c:f>
              <c:strCache>
                <c:ptCount val="1"/>
                <c:pt idx="0">
                  <c:v>Compliance Cost / Loans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1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'Compliance Cost'!$E$3:$F$3</c:f>
              <c:numCache>
                <c:formatCode>0_);\(0\)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'Compliance Cost'!$H$50:$I$50</c:f>
              <c:numCache>
                <c:formatCode>0.00%</c:formatCode>
                <c:ptCount val="2"/>
                <c:pt idx="0">
                  <c:v>2.9096334817736301E-4</c:v>
                </c:pt>
                <c:pt idx="1">
                  <c:v>1.404675530583453E-3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226688"/>
        <c:axId val="70228608"/>
      </c:lineChart>
      <c:catAx>
        <c:axId val="70226688"/>
        <c:scaling>
          <c:orientation val="minMax"/>
        </c:scaling>
        <c:delete val="0"/>
        <c:axPos val="b"/>
        <c:title>
          <c:overlay val="0"/>
        </c:title>
        <c:numFmt formatCode="0_);\(0\)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0228608"/>
        <c:crosses val="autoZero"/>
        <c:auto val="1"/>
        <c:lblAlgn val="ctr"/>
        <c:lblOffset val="100"/>
        <c:noMultiLvlLbl val="0"/>
      </c:catAx>
      <c:valAx>
        <c:axId val="70228608"/>
        <c:scaling>
          <c:orientation val="minMax"/>
          <c:max val="5.000000000000001E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Percent of Assets or Loans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3.6380026105354422E-2"/>
              <c:y val="0.34217038913648151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70226688"/>
        <c:crosses val="autoZero"/>
        <c:crossBetween val="between"/>
        <c:majorUnit val="1.0000000000000002E-3"/>
        <c:minorUnit val="1.0000000000000002E-3"/>
      </c:valAx>
      <c:valAx>
        <c:axId val="70238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/>
                  <a:t>Total Assets or</a:t>
                </a:r>
                <a:r>
                  <a:rPr lang="en-US" sz="1400" b="1" baseline="0"/>
                  <a:t> Loans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0.96877026816890255"/>
              <c:y val="0.35093838906216829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70240896"/>
        <c:crosses val="max"/>
        <c:crossBetween val="between"/>
      </c:valAx>
      <c:catAx>
        <c:axId val="70240896"/>
        <c:scaling>
          <c:orientation val="minMax"/>
        </c:scaling>
        <c:delete val="1"/>
        <c:axPos val="b"/>
        <c:title>
          <c:overlay val="0"/>
        </c:title>
        <c:majorTickMark val="out"/>
        <c:minorTickMark val="none"/>
        <c:tickLblPos val="nextTo"/>
        <c:crossAx val="70238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6590433377156402"/>
          <c:y val="4.5437832002822358E-2"/>
          <c:w val="0.65263178727434645"/>
          <c:h val="4.5570396064647141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180974</xdr:rowOff>
    </xdr:from>
    <xdr:to>
      <xdr:col>17</xdr:col>
      <xdr:colOff>561975</xdr:colOff>
      <xdr:row>57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0.97307</cdr:x>
      <cdr:y>0.4424</cdr:y>
    </cdr:from>
    <cdr:to>
      <cdr:x>0.98025</cdr:x>
      <cdr:y>0.45714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25100" y="4572001"/>
          <a:ext cx="762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topLeftCell="A19" workbookViewId="0">
      <selection activeCell="C29" sqref="C29"/>
    </sheetView>
  </sheetViews>
  <sheetFormatPr defaultRowHeight="15" x14ac:dyDescent="0.25"/>
  <cols>
    <col min="1" max="1" width="5.85546875" customWidth="1"/>
    <col min="2" max="2" width="25.140625" customWidth="1"/>
    <col min="3" max="3" width="36" style="23" customWidth="1"/>
    <col min="4" max="4" width="13.85546875" style="3" hidden="1" customWidth="1"/>
    <col min="5" max="6" width="17.7109375" style="3" customWidth="1"/>
    <col min="8" max="9" width="17.7109375" style="3" customWidth="1"/>
    <col min="10" max="10" width="50.5703125" style="3" customWidth="1"/>
  </cols>
  <sheetData>
    <row r="2" spans="1:10" ht="21" x14ac:dyDescent="0.35">
      <c r="A2" s="1" t="s">
        <v>0</v>
      </c>
    </row>
    <row r="3" spans="1:10" x14ac:dyDescent="0.25">
      <c r="E3" s="36">
        <v>2006</v>
      </c>
      <c r="F3" s="36">
        <v>2012</v>
      </c>
      <c r="H3" s="32"/>
      <c r="I3" s="32"/>
      <c r="J3" s="32"/>
    </row>
    <row r="4" spans="1:10" s="2" customFormat="1" x14ac:dyDescent="0.25">
      <c r="C4" s="24" t="s">
        <v>2</v>
      </c>
      <c r="D4" s="4" t="s">
        <v>3</v>
      </c>
      <c r="E4" s="33" t="s">
        <v>4</v>
      </c>
      <c r="F4" s="33" t="s">
        <v>4</v>
      </c>
      <c r="H4" s="33"/>
      <c r="I4" s="33"/>
      <c r="J4" s="33"/>
    </row>
    <row r="5" spans="1:10" s="20" customFormat="1" x14ac:dyDescent="0.25">
      <c r="A5" s="17" t="s">
        <v>1</v>
      </c>
      <c r="C5" s="25"/>
      <c r="D5" s="22"/>
      <c r="E5" s="22"/>
      <c r="F5" s="22"/>
      <c r="H5" s="22"/>
      <c r="I5" s="22"/>
      <c r="J5" s="22"/>
    </row>
    <row r="6" spans="1:10" ht="60" x14ac:dyDescent="0.25">
      <c r="B6" s="15" t="s">
        <v>50</v>
      </c>
      <c r="C6" s="26" t="s">
        <v>5</v>
      </c>
      <c r="D6" s="7">
        <v>276</v>
      </c>
      <c r="E6" s="7"/>
      <c r="F6" s="6">
        <f>D6*12</f>
        <v>3312</v>
      </c>
      <c r="H6" s="7"/>
      <c r="I6" s="6"/>
      <c r="J6" s="6"/>
    </row>
    <row r="7" spans="1:10" ht="30" x14ac:dyDescent="0.25">
      <c r="B7" s="8" t="s">
        <v>50</v>
      </c>
      <c r="C7" s="27" t="s">
        <v>6</v>
      </c>
      <c r="D7" s="9"/>
      <c r="E7" s="9"/>
      <c r="F7" s="10">
        <v>1658.8</v>
      </c>
      <c r="H7" s="9"/>
      <c r="I7" s="10"/>
      <c r="J7" s="10"/>
    </row>
    <row r="8" spans="1:10" x14ac:dyDescent="0.25">
      <c r="B8" s="8" t="s">
        <v>50</v>
      </c>
      <c r="C8" s="27" t="s">
        <v>7</v>
      </c>
      <c r="D8" s="9"/>
      <c r="E8" s="9"/>
      <c r="F8" s="10">
        <v>2949</v>
      </c>
      <c r="H8" s="9"/>
      <c r="I8" s="10"/>
      <c r="J8" s="10"/>
    </row>
    <row r="9" spans="1:10" ht="30" x14ac:dyDescent="0.25">
      <c r="B9" s="8" t="s">
        <v>50</v>
      </c>
      <c r="C9" s="27" t="s">
        <v>17</v>
      </c>
      <c r="D9" s="9"/>
      <c r="E9" s="9"/>
      <c r="F9" s="10">
        <v>200</v>
      </c>
      <c r="H9" s="9"/>
      <c r="I9" s="10"/>
      <c r="J9" s="10"/>
    </row>
    <row r="10" spans="1:10" x14ac:dyDescent="0.25">
      <c r="B10" s="8" t="s">
        <v>50</v>
      </c>
      <c r="C10" s="27" t="s">
        <v>8</v>
      </c>
      <c r="D10" s="9"/>
      <c r="E10" s="9"/>
      <c r="F10" s="10">
        <v>578.99</v>
      </c>
      <c r="H10" s="9"/>
      <c r="I10" s="10"/>
      <c r="J10" s="10"/>
    </row>
    <row r="11" spans="1:10" x14ac:dyDescent="0.25">
      <c r="B11" s="8" t="s">
        <v>50</v>
      </c>
      <c r="C11" s="27" t="s">
        <v>9</v>
      </c>
      <c r="D11" s="9"/>
      <c r="E11" s="9"/>
      <c r="F11" s="10">
        <v>728.99</v>
      </c>
      <c r="H11" s="9"/>
      <c r="I11" s="10"/>
      <c r="J11" s="10"/>
    </row>
    <row r="12" spans="1:10" x14ac:dyDescent="0.25">
      <c r="B12" s="8" t="s">
        <v>50</v>
      </c>
      <c r="C12" s="27" t="s">
        <v>10</v>
      </c>
      <c r="D12" s="9"/>
      <c r="E12" s="9"/>
      <c r="F12" s="10">
        <v>4082</v>
      </c>
      <c r="H12" s="9"/>
      <c r="I12" s="10"/>
      <c r="J12" s="10"/>
    </row>
    <row r="13" spans="1:10" x14ac:dyDescent="0.25">
      <c r="B13" s="8" t="s">
        <v>50</v>
      </c>
      <c r="C13" s="27" t="s">
        <v>22</v>
      </c>
      <c r="D13" s="9"/>
      <c r="E13" s="9"/>
      <c r="F13" s="10">
        <v>3240</v>
      </c>
      <c r="H13" s="9"/>
      <c r="I13" s="10"/>
      <c r="J13" s="10"/>
    </row>
    <row r="14" spans="1:10" x14ac:dyDescent="0.25">
      <c r="B14" s="8" t="s">
        <v>50</v>
      </c>
      <c r="C14" s="27" t="s">
        <v>23</v>
      </c>
      <c r="D14" s="9"/>
      <c r="E14" s="9"/>
      <c r="F14" s="10">
        <v>5500</v>
      </c>
      <c r="H14" s="9"/>
      <c r="I14" s="10"/>
      <c r="J14" s="10"/>
    </row>
    <row r="15" spans="1:10" x14ac:dyDescent="0.25">
      <c r="B15" s="8" t="s">
        <v>50</v>
      </c>
      <c r="C15" s="27" t="s">
        <v>24</v>
      </c>
      <c r="D15" s="9" t="s">
        <v>18</v>
      </c>
      <c r="E15" s="9"/>
      <c r="F15" s="10">
        <f>650*12</f>
        <v>7800</v>
      </c>
      <c r="H15" s="9"/>
      <c r="I15" s="10"/>
      <c r="J15" s="10"/>
    </row>
    <row r="16" spans="1:10" ht="30" x14ac:dyDescent="0.25">
      <c r="B16" s="8" t="s">
        <v>50</v>
      </c>
      <c r="C16" s="27" t="s">
        <v>12</v>
      </c>
      <c r="D16" s="9"/>
      <c r="E16" s="9"/>
      <c r="F16" s="10">
        <v>5000</v>
      </c>
      <c r="H16" s="9"/>
      <c r="I16" s="10"/>
      <c r="J16" s="10"/>
    </row>
    <row r="17" spans="1:10" x14ac:dyDescent="0.25">
      <c r="B17" s="8"/>
      <c r="C17" s="27"/>
      <c r="D17" s="9"/>
      <c r="E17" s="19"/>
      <c r="F17" s="16">
        <f>SUM(F6:F16)</f>
        <v>35049.78</v>
      </c>
      <c r="H17" s="19"/>
      <c r="I17" s="16"/>
      <c r="J17" s="16"/>
    </row>
    <row r="18" spans="1:10" s="20" customFormat="1" x14ac:dyDescent="0.25">
      <c r="A18" s="17" t="s">
        <v>13</v>
      </c>
      <c r="B18" s="21"/>
      <c r="C18" s="28"/>
      <c r="D18" s="19"/>
      <c r="E18" s="19"/>
      <c r="F18" s="16"/>
      <c r="H18" s="19"/>
      <c r="I18" s="16"/>
      <c r="J18" s="16"/>
    </row>
    <row r="19" spans="1:10" s="5" customFormat="1" ht="30" x14ac:dyDescent="0.25">
      <c r="B19" s="11" t="s">
        <v>50</v>
      </c>
      <c r="C19" s="29" t="s">
        <v>16</v>
      </c>
      <c r="D19" s="12">
        <v>125</v>
      </c>
      <c r="E19" s="12"/>
      <c r="F19" s="13">
        <f>D19*12</f>
        <v>1500</v>
      </c>
      <c r="H19" s="12"/>
      <c r="I19" s="13"/>
      <c r="J19" s="13"/>
    </row>
    <row r="20" spans="1:10" x14ac:dyDescent="0.25">
      <c r="B20" s="8" t="s">
        <v>50</v>
      </c>
      <c r="C20" s="30" t="s">
        <v>20</v>
      </c>
      <c r="D20" s="9"/>
      <c r="E20" s="9">
        <v>0</v>
      </c>
      <c r="F20" s="10">
        <v>10237</v>
      </c>
      <c r="H20" s="9"/>
      <c r="I20" s="10"/>
      <c r="J20" s="10"/>
    </row>
    <row r="21" spans="1:10" x14ac:dyDescent="0.25">
      <c r="B21" s="8"/>
      <c r="C21" s="30"/>
      <c r="D21" s="9"/>
      <c r="E21" s="19">
        <v>0</v>
      </c>
      <c r="F21" s="16">
        <f>SUM(F19:F20)</f>
        <v>11737</v>
      </c>
      <c r="H21" s="19"/>
      <c r="I21" s="16"/>
      <c r="J21" s="16"/>
    </row>
    <row r="22" spans="1:10" s="20" customFormat="1" x14ac:dyDescent="0.25">
      <c r="A22" s="17" t="s">
        <v>27</v>
      </c>
      <c r="B22" s="21"/>
      <c r="C22" s="28"/>
      <c r="D22" s="19"/>
      <c r="E22" s="19"/>
      <c r="F22" s="16"/>
      <c r="H22" s="19"/>
      <c r="I22" s="16"/>
      <c r="J22" s="16"/>
    </row>
    <row r="23" spans="1:10" x14ac:dyDescent="0.25">
      <c r="B23" s="14" t="s">
        <v>50</v>
      </c>
      <c r="C23" s="30" t="s">
        <v>19</v>
      </c>
      <c r="D23" s="9"/>
      <c r="E23" s="9"/>
      <c r="F23" s="10">
        <v>6000</v>
      </c>
      <c r="H23" s="9"/>
      <c r="I23" s="10"/>
      <c r="J23" s="10"/>
    </row>
    <row r="24" spans="1:10" x14ac:dyDescent="0.25">
      <c r="B24" s="14" t="s">
        <v>50</v>
      </c>
      <c r="C24" s="30" t="s">
        <v>26</v>
      </c>
      <c r="D24" s="9"/>
      <c r="E24" s="9"/>
      <c r="F24" s="10">
        <v>1720</v>
      </c>
      <c r="H24" s="9"/>
      <c r="I24" s="10"/>
      <c r="J24" s="10"/>
    </row>
    <row r="25" spans="1:10" x14ac:dyDescent="0.25">
      <c r="B25" s="14" t="s">
        <v>50</v>
      </c>
      <c r="C25" s="30" t="s">
        <v>25</v>
      </c>
      <c r="D25" s="9"/>
      <c r="E25" s="9"/>
      <c r="F25" s="10">
        <v>2662.06</v>
      </c>
      <c r="H25" s="9"/>
      <c r="I25" s="10"/>
      <c r="J25" s="10"/>
    </row>
    <row r="26" spans="1:10" x14ac:dyDescent="0.25">
      <c r="B26" s="14"/>
      <c r="C26" s="30"/>
      <c r="D26" s="9"/>
      <c r="E26" s="19"/>
      <c r="F26" s="16">
        <f>SUM(F23:F25)</f>
        <v>10382.06</v>
      </c>
      <c r="H26" s="19"/>
      <c r="I26" s="16"/>
      <c r="J26" s="16"/>
    </row>
    <row r="27" spans="1:10" s="20" customFormat="1" x14ac:dyDescent="0.25">
      <c r="A27" s="17" t="s">
        <v>14</v>
      </c>
      <c r="B27" s="18"/>
      <c r="C27" s="28"/>
      <c r="D27" s="19"/>
      <c r="E27" s="19"/>
      <c r="F27" s="16"/>
      <c r="H27" s="19"/>
      <c r="I27" s="16"/>
      <c r="J27" s="16"/>
    </row>
    <row r="28" spans="1:10" x14ac:dyDescent="0.25">
      <c r="B28" s="8" t="s">
        <v>50</v>
      </c>
      <c r="C28" s="30" t="s">
        <v>15</v>
      </c>
      <c r="D28" s="9">
        <v>427</v>
      </c>
      <c r="E28" s="9"/>
      <c r="F28" s="10">
        <f>D28*12</f>
        <v>5124</v>
      </c>
      <c r="H28" s="9"/>
      <c r="I28" s="10"/>
      <c r="J28" s="10"/>
    </row>
    <row r="29" spans="1:10" x14ac:dyDescent="0.25">
      <c r="B29" s="8" t="s">
        <v>50</v>
      </c>
      <c r="C29" s="14" t="s">
        <v>51</v>
      </c>
      <c r="D29" s="9"/>
      <c r="E29" s="9"/>
      <c r="F29" s="10">
        <v>7200</v>
      </c>
      <c r="H29" s="9"/>
      <c r="I29" s="10"/>
      <c r="J29" s="10"/>
    </row>
    <row r="30" spans="1:10" x14ac:dyDescent="0.25">
      <c r="B30" s="8" t="s">
        <v>50</v>
      </c>
      <c r="C30" s="14" t="s">
        <v>21</v>
      </c>
      <c r="D30" s="9"/>
      <c r="E30" s="9"/>
      <c r="F30" s="10">
        <v>4995</v>
      </c>
      <c r="H30" s="9"/>
      <c r="I30" s="10"/>
      <c r="J30" s="10"/>
    </row>
    <row r="31" spans="1:10" ht="33.75" customHeight="1" x14ac:dyDescent="0.25">
      <c r="B31" s="8" t="s">
        <v>50</v>
      </c>
      <c r="C31" s="27" t="s">
        <v>28</v>
      </c>
      <c r="D31" s="9"/>
      <c r="E31" s="9"/>
      <c r="F31" s="10">
        <v>2774.32</v>
      </c>
      <c r="H31" s="9"/>
      <c r="I31" s="10"/>
      <c r="J31" s="10"/>
    </row>
    <row r="32" spans="1:10" ht="18" customHeight="1" x14ac:dyDescent="0.25">
      <c r="B32" s="8" t="s">
        <v>50</v>
      </c>
      <c r="C32" s="31" t="s">
        <v>30</v>
      </c>
      <c r="D32" s="9"/>
      <c r="E32" s="9">
        <v>8007.43</v>
      </c>
      <c r="F32" s="10"/>
      <c r="H32" s="9"/>
      <c r="I32" s="10"/>
      <c r="J32" s="10"/>
    </row>
    <row r="33" spans="1:10" ht="21.75" customHeight="1" x14ac:dyDescent="0.25">
      <c r="B33" s="8" t="s">
        <v>50</v>
      </c>
      <c r="C33" s="31" t="s">
        <v>31</v>
      </c>
      <c r="D33" s="9"/>
      <c r="E33" s="9">
        <v>3603.85</v>
      </c>
      <c r="F33" s="10"/>
      <c r="H33" s="9"/>
      <c r="I33" s="10"/>
      <c r="J33" s="10"/>
    </row>
    <row r="34" spans="1:10" x14ac:dyDescent="0.25">
      <c r="B34" s="8"/>
      <c r="C34" s="14"/>
      <c r="D34" s="9"/>
      <c r="E34" s="19">
        <f>SUM(E32:E33)</f>
        <v>11611.28</v>
      </c>
      <c r="F34" s="16">
        <f>SUM(F28:F31)</f>
        <v>20093.32</v>
      </c>
      <c r="H34" s="19"/>
      <c r="I34" s="16"/>
      <c r="J34" s="16"/>
    </row>
    <row r="35" spans="1:10" x14ac:dyDescent="0.25">
      <c r="B35" s="8"/>
      <c r="C35" s="14"/>
      <c r="D35" s="9"/>
      <c r="E35" s="9"/>
      <c r="F35" s="10"/>
      <c r="H35" s="9"/>
      <c r="I35" s="10"/>
      <c r="J35" s="10"/>
    </row>
    <row r="36" spans="1:10" s="20" customFormat="1" x14ac:dyDescent="0.25">
      <c r="A36" s="20" t="s">
        <v>29</v>
      </c>
      <c r="B36" s="21"/>
      <c r="C36" s="18"/>
      <c r="D36" s="19"/>
      <c r="E36" s="19">
        <f>E34+E26+E21+E17</f>
        <v>11611.28</v>
      </c>
      <c r="F36" s="16">
        <f>F34+F26+F21+F17</f>
        <v>77262.16</v>
      </c>
      <c r="H36" s="19"/>
      <c r="I36" s="16"/>
      <c r="J36" s="16"/>
    </row>
    <row r="37" spans="1:10" x14ac:dyDescent="0.25">
      <c r="B37" s="8"/>
      <c r="C37" s="14"/>
      <c r="D37" s="9"/>
      <c r="E37" s="19"/>
      <c r="F37" s="16"/>
      <c r="H37" s="19"/>
      <c r="I37" s="16"/>
      <c r="J37" s="16"/>
    </row>
    <row r="38" spans="1:10" x14ac:dyDescent="0.25">
      <c r="A38" s="20" t="s">
        <v>32</v>
      </c>
      <c r="B38" s="8"/>
      <c r="C38" s="14"/>
      <c r="D38" s="9"/>
      <c r="E38" s="9"/>
      <c r="F38" s="10"/>
      <c r="H38" s="9"/>
      <c r="I38" s="10"/>
      <c r="J38" s="10"/>
    </row>
    <row r="39" spans="1:10" x14ac:dyDescent="0.25">
      <c r="B39" s="21" t="s">
        <v>11</v>
      </c>
      <c r="C39" s="27" t="s">
        <v>42</v>
      </c>
      <c r="D39" s="9"/>
      <c r="E39" s="19">
        <v>15000</v>
      </c>
      <c r="F39" s="16">
        <v>268919.55</v>
      </c>
      <c r="H39" s="19"/>
      <c r="I39" s="16"/>
      <c r="J39" s="16"/>
    </row>
    <row r="40" spans="1:10" x14ac:dyDescent="0.25">
      <c r="B40" s="8"/>
      <c r="C40" s="27" t="s">
        <v>45</v>
      </c>
      <c r="D40" s="9"/>
      <c r="E40" s="9"/>
      <c r="F40" s="10"/>
      <c r="H40" s="9"/>
      <c r="I40" s="10"/>
      <c r="J40" s="10"/>
    </row>
    <row r="41" spans="1:10" x14ac:dyDescent="0.25">
      <c r="B41" s="8"/>
      <c r="C41" s="27" t="s">
        <v>49</v>
      </c>
      <c r="D41" s="9"/>
      <c r="E41" s="9"/>
      <c r="F41" s="10"/>
      <c r="H41" s="9"/>
      <c r="I41" s="10"/>
      <c r="J41" s="10"/>
    </row>
    <row r="42" spans="1:10" x14ac:dyDescent="0.25">
      <c r="B42" s="8"/>
      <c r="C42" s="30" t="s">
        <v>43</v>
      </c>
      <c r="D42" s="9"/>
      <c r="E42" s="9"/>
      <c r="F42" s="10"/>
      <c r="H42" s="9"/>
      <c r="I42" s="10"/>
      <c r="J42" s="10"/>
    </row>
    <row r="43" spans="1:10" x14ac:dyDescent="0.25">
      <c r="B43" s="8"/>
      <c r="C43" s="14" t="s">
        <v>44</v>
      </c>
      <c r="D43" s="9"/>
      <c r="E43" s="9"/>
      <c r="F43" s="10"/>
      <c r="H43" s="9"/>
      <c r="I43" s="10"/>
      <c r="J43" s="10"/>
    </row>
    <row r="44" spans="1:10" x14ac:dyDescent="0.25">
      <c r="B44" s="8"/>
      <c r="C44" s="14" t="s">
        <v>46</v>
      </c>
      <c r="D44" s="9"/>
      <c r="E44" s="9"/>
      <c r="F44" s="10"/>
      <c r="H44" s="9"/>
      <c r="I44" s="10"/>
      <c r="J44" s="10"/>
    </row>
    <row r="45" spans="1:10" x14ac:dyDescent="0.25">
      <c r="B45" s="8"/>
      <c r="C45" s="14" t="s">
        <v>47</v>
      </c>
      <c r="D45" s="9"/>
      <c r="E45" s="9"/>
      <c r="F45" s="10"/>
      <c r="H45" s="9"/>
      <c r="I45" s="10"/>
      <c r="J45" s="10"/>
    </row>
    <row r="46" spans="1:10" x14ac:dyDescent="0.25">
      <c r="B46" s="8"/>
      <c r="C46" s="14" t="s">
        <v>48</v>
      </c>
      <c r="D46" s="9"/>
      <c r="E46" s="9"/>
      <c r="F46" s="10"/>
      <c r="H46" s="9"/>
      <c r="I46" s="10"/>
      <c r="J46" s="10"/>
    </row>
    <row r="47" spans="1:10" x14ac:dyDescent="0.25">
      <c r="B47" s="8"/>
      <c r="C47" s="14"/>
      <c r="D47" s="9"/>
      <c r="E47" s="9"/>
      <c r="F47" s="10"/>
      <c r="H47" s="9"/>
      <c r="I47" s="10"/>
      <c r="J47" s="10"/>
    </row>
    <row r="48" spans="1:10" s="20" customFormat="1" x14ac:dyDescent="0.25">
      <c r="A48" s="20" t="s">
        <v>33</v>
      </c>
      <c r="B48" s="21"/>
      <c r="C48" s="18"/>
      <c r="D48" s="19"/>
      <c r="E48" s="19">
        <f>E39+E36</f>
        <v>26611.279999999999</v>
      </c>
      <c r="F48" s="16">
        <f>F39+F36</f>
        <v>346181.70999999996</v>
      </c>
      <c r="H48" s="19"/>
      <c r="I48" s="16"/>
      <c r="J48" s="16"/>
    </row>
    <row r="49" spans="2:10" s="20" customFormat="1" x14ac:dyDescent="0.25">
      <c r="B49" s="21" t="s">
        <v>34</v>
      </c>
      <c r="C49" s="18"/>
      <c r="D49" s="19"/>
      <c r="E49" s="19">
        <v>109706072.89</v>
      </c>
      <c r="F49" s="16">
        <v>311883623</v>
      </c>
      <c r="H49" s="34">
        <f>E48/E49</f>
        <v>2.425688870176091E-4</v>
      </c>
      <c r="I49" s="35">
        <f>F48/F49</f>
        <v>1.1099707854810958E-3</v>
      </c>
      <c r="J49" s="16" t="s">
        <v>40</v>
      </c>
    </row>
    <row r="50" spans="2:10" s="20" customFormat="1" x14ac:dyDescent="0.25">
      <c r="B50" s="21" t="s">
        <v>35</v>
      </c>
      <c r="C50" s="18"/>
      <c r="D50" s="19"/>
      <c r="E50" s="19">
        <v>91459217</v>
      </c>
      <c r="F50" s="16">
        <v>246449591</v>
      </c>
      <c r="H50" s="34">
        <f>E48/E50</f>
        <v>2.9096334817736301E-4</v>
      </c>
      <c r="I50" s="35">
        <f>F48/F50</f>
        <v>1.404675530583453E-3</v>
      </c>
      <c r="J50" s="16" t="s">
        <v>41</v>
      </c>
    </row>
    <row r="51" spans="2:10" s="20" customFormat="1" x14ac:dyDescent="0.25">
      <c r="B51" s="21" t="s">
        <v>36</v>
      </c>
      <c r="C51" s="18"/>
      <c r="D51" s="19"/>
      <c r="E51" s="19">
        <v>21072.720000000001</v>
      </c>
      <c r="F51" s="16">
        <v>1004884</v>
      </c>
      <c r="H51" s="34">
        <f>E48/E51</f>
        <v>1.2628308068441092</v>
      </c>
      <c r="I51" s="35">
        <f>F48/F51</f>
        <v>0.3444991760242973</v>
      </c>
      <c r="J51" s="16" t="s">
        <v>37</v>
      </c>
    </row>
    <row r="52" spans="2:10" s="20" customFormat="1" x14ac:dyDescent="0.25">
      <c r="B52" s="21" t="s">
        <v>38</v>
      </c>
      <c r="C52" s="18"/>
      <c r="D52" s="19"/>
      <c r="E52" s="19">
        <v>1052353.72</v>
      </c>
      <c r="F52" s="16">
        <v>3849884</v>
      </c>
      <c r="H52" s="34">
        <f>E48/E52</f>
        <v>2.5287391011455728E-2</v>
      </c>
      <c r="I52" s="35">
        <f>F48/F52</f>
        <v>8.992003655175064E-2</v>
      </c>
      <c r="J52" s="16" t="s">
        <v>39</v>
      </c>
    </row>
    <row r="53" spans="2:10" s="20" customFormat="1" x14ac:dyDescent="0.25">
      <c r="B53" s="21"/>
      <c r="C53" s="18"/>
      <c r="D53" s="19"/>
      <c r="E53" s="19"/>
      <c r="F53" s="16"/>
      <c r="H53" s="19"/>
      <c r="I53" s="16"/>
      <c r="J53" s="16"/>
    </row>
  </sheetData>
  <pageMargins left="0.7" right="0.7" top="0.5" bottom="0.2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55" workbookViewId="0"/>
  </sheetViews>
  <sheetFormatPr defaultRowHeight="15" x14ac:dyDescent="0.25"/>
  <sheetData/>
  <printOptions horizontalCentered="1" verticalCentered="1"/>
  <pageMargins left="0.7" right="0.7" top="0.75" bottom="0.75" header="0.3" footer="0.3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Compliance Cost</vt:lpstr>
      <vt:lpstr>Graphs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Zirtzlaff</dc:creator>
  <cp:lastModifiedBy>Eric Skrum</cp:lastModifiedBy>
  <cp:lastPrinted>2013-08-01T18:36:05Z</cp:lastPrinted>
  <dcterms:created xsi:type="dcterms:W3CDTF">2013-07-10T16:50:52Z</dcterms:created>
  <dcterms:modified xsi:type="dcterms:W3CDTF">2016-08-04T18:17:03Z</dcterms:modified>
</cp:coreProperties>
</file>